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PBK\Hemsidan\Int\"/>
    </mc:Choice>
  </mc:AlternateContent>
  <xr:revisionPtr revIDLastSave="0" documentId="8_{08D52899-F039-4EEA-8F37-BA35D937E44B}" xr6:coauthVersionLast="47" xr6:coauthVersionMax="47" xr10:uidLastSave="{00000000-0000-0000-0000-000000000000}"/>
  <bookViews>
    <workbookView xWindow="768" yWindow="624" windowWidth="21564" windowHeight="11856" xr2:uid="{00000000-000D-0000-FFFF-FFFF00000000}"/>
  </bookViews>
  <sheets>
    <sheet name="Beskrivning" sheetId="8" r:id="rId1"/>
    <sheet name="4 Hemma" sheetId="6" r:id="rId2"/>
    <sheet name="4 Borta" sheetId="7" r:id="rId3"/>
    <sheet name="Total" sheetId="2" r:id="rId4"/>
  </sheets>
  <definedNames>
    <definedName name="_xlnm._FilterDatabase" localSheetId="1" hidden="1">'4 Hemma'!#REF!</definedName>
    <definedName name="_xlnm.Print_Area" localSheetId="2">'4 Borta'!$A$1:$U$34</definedName>
    <definedName name="_xlnm.Print_Area" localSheetId="1">'4 Hemma'!$A$1:$U$34</definedName>
    <definedName name="_xlnm.Print_Area" localSheetId="3">Total!$A$1:$J$12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F9" i="2"/>
  <c r="B9" i="2"/>
  <c r="A9" i="2"/>
  <c r="G8" i="2"/>
  <c r="F8" i="2"/>
  <c r="B8" i="2"/>
  <c r="A8" i="2"/>
  <c r="G7" i="2"/>
  <c r="F7" i="2"/>
  <c r="A7" i="2"/>
  <c r="G6" i="2"/>
  <c r="F6" i="2"/>
  <c r="A6" i="2"/>
  <c r="B4" i="2" s="1"/>
  <c r="G4" i="2"/>
  <c r="G3" i="2"/>
  <c r="F3" i="2"/>
  <c r="D3" i="2"/>
  <c r="F2" i="2"/>
  <c r="O29" i="7"/>
  <c r="D28" i="7"/>
  <c r="O25" i="7"/>
  <c r="D25" i="7"/>
  <c r="S24" i="7"/>
  <c r="H24" i="7"/>
  <c r="M23" i="7"/>
  <c r="B23" i="7"/>
  <c r="M22" i="7"/>
  <c r="B22" i="7"/>
  <c r="R21" i="7"/>
  <c r="G21" i="7"/>
  <c r="U20" i="7"/>
  <c r="R20" i="7"/>
  <c r="J20" i="7"/>
  <c r="G20" i="7"/>
  <c r="Z15" i="7"/>
  <c r="Y15" i="7"/>
  <c r="Z14" i="7"/>
  <c r="Y14" i="7"/>
  <c r="Z13" i="7"/>
  <c r="Y13" i="7"/>
  <c r="Z12" i="7"/>
  <c r="Y12" i="7"/>
  <c r="Z11" i="7"/>
  <c r="Y11" i="7"/>
  <c r="Z10" i="7"/>
  <c r="Y10" i="7"/>
  <c r="Z9" i="7"/>
  <c r="Y9" i="7"/>
  <c r="O9" i="7"/>
  <c r="Z8" i="7"/>
  <c r="Y8" i="7"/>
  <c r="D8" i="7"/>
  <c r="O7" i="7"/>
  <c r="D7" i="7"/>
  <c r="Z6" i="7"/>
  <c r="S6" i="7"/>
  <c r="H6" i="7"/>
  <c r="Z5" i="7"/>
  <c r="M5" i="7"/>
  <c r="Z4" i="7"/>
  <c r="M4" i="7"/>
  <c r="R3" i="7"/>
  <c r="G3" i="7"/>
  <c r="U2" i="7"/>
  <c r="R2" i="7"/>
  <c r="J2" i="7"/>
  <c r="G2" i="7"/>
  <c r="O29" i="6"/>
  <c r="D28" i="6"/>
  <c r="O25" i="6"/>
  <c r="D25" i="6"/>
  <c r="S24" i="6"/>
  <c r="H24" i="6"/>
  <c r="M23" i="6"/>
  <c r="B23" i="6"/>
  <c r="M22" i="6"/>
  <c r="B22" i="6"/>
  <c r="R21" i="6"/>
  <c r="G21" i="6"/>
  <c r="U20" i="6"/>
  <c r="R20" i="6"/>
  <c r="J20" i="6"/>
  <c r="G20" i="6"/>
  <c r="O9" i="6"/>
  <c r="D8" i="6"/>
  <c r="O7" i="6"/>
  <c r="D7" i="6"/>
  <c r="S6" i="6"/>
  <c r="B7" i="2" s="1"/>
  <c r="H6" i="6"/>
  <c r="B6" i="2" s="1"/>
  <c r="B3" i="2" s="1"/>
  <c r="B2" i="2" s="1"/>
  <c r="M5" i="6"/>
  <c r="M4" i="6"/>
  <c r="R3" i="6"/>
  <c r="G3" i="6"/>
  <c r="U2" i="6"/>
  <c r="R2" i="6"/>
  <c r="J2" i="6"/>
  <c r="G2" i="6"/>
  <c r="A3" i="2" l="1"/>
</calcChain>
</file>

<file path=xl/sharedStrings.xml><?xml version="1.0" encoding="utf-8"?>
<sst xmlns="http://schemas.openxmlformats.org/spreadsheetml/2006/main" count="163" uniqueCount="55">
  <si>
    <t>Lag</t>
  </si>
  <si>
    <t>Namn</t>
  </si>
  <si>
    <t>Snitt</t>
  </si>
  <si>
    <t>Slagpoäng</t>
  </si>
  <si>
    <t>1/0</t>
  </si>
  <si>
    <t>Total</t>
  </si>
  <si>
    <t>Lag:</t>
  </si>
  <si>
    <t>Diff</t>
  </si>
  <si>
    <t>Kl:</t>
  </si>
  <si>
    <t>Dat:</t>
  </si>
  <si>
    <t>Namn:</t>
  </si>
  <si>
    <t>Lag nr:</t>
  </si>
  <si>
    <t>PBK Internserie    Hemmalag</t>
  </si>
  <si>
    <t>PBK Internserie     Bortalag</t>
  </si>
  <si>
    <t>H1</t>
  </si>
  <si>
    <t>H2</t>
  </si>
  <si>
    <t>H3</t>
  </si>
  <si>
    <t>H4</t>
  </si>
  <si>
    <t>B1</t>
  </si>
  <si>
    <t>B2</t>
  </si>
  <si>
    <t>B3</t>
  </si>
  <si>
    <t>B4</t>
  </si>
  <si>
    <t>Spelare</t>
  </si>
  <si>
    <t>5 - 8</t>
  </si>
  <si>
    <t>9 - 12</t>
  </si>
  <si>
    <t>X</t>
  </si>
  <si>
    <t>Datum</t>
  </si>
  <si>
    <t>Kl</t>
  </si>
  <si>
    <t>x</t>
  </si>
  <si>
    <t>Hcp</t>
  </si>
  <si>
    <t xml:space="preserve">PBK Internspel </t>
  </si>
  <si>
    <t>Hcp/serie</t>
  </si>
  <si>
    <t>Bana</t>
  </si>
  <si>
    <t>13.30</t>
  </si>
  <si>
    <t>9-12</t>
  </si>
  <si>
    <t>Column1</t>
  </si>
  <si>
    <t>Column2</t>
  </si>
  <si>
    <t>Lena Wester</t>
  </si>
  <si>
    <t>Marléne Isaksson</t>
  </si>
  <si>
    <t>69</t>
  </si>
  <si>
    <t>Lars Norén</t>
  </si>
  <si>
    <t>Göran Johnsson</t>
  </si>
  <si>
    <t>Lennart Wester</t>
  </si>
  <si>
    <t>Kay Amboldt</t>
  </si>
  <si>
    <t>2</t>
  </si>
  <si>
    <t>5-8</t>
  </si>
  <si>
    <t>12.00</t>
  </si>
  <si>
    <t>Tid</t>
  </si>
  <si>
    <t>Banor</t>
  </si>
  <si>
    <t>Namn och hcp kommer då att visas.</t>
  </si>
  <si>
    <t>Välj de 4 spelare som ska spela genom att klicka på rutan till höger om Namn från dropdown-listan</t>
  </si>
  <si>
    <t>När det är dags för match välj först Banor och Tid i det gula och sedan 4 Hemma eller 4 Borta för hemma- resp bortamatch</t>
  </si>
  <si>
    <t>Gå sedan till Total och skriv ut</t>
  </si>
  <si>
    <t>Skriv in ditt lags medlemmar och hcp i de gula fälten Y9:Z16 samt lagets nummer i flik 4 Hemma.</t>
  </si>
  <si>
    <t>Behöver låna reserv från annat lag; låt namnfältet förbli tomt och skriv in manuellt på utskriften.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</si>
</sst>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dashDot">
        <color indexed="64"/>
      </left>
      <right style="dashDot">
        <color indexed="64"/>
      </right>
      <top style="medium">
        <color indexed="64"/>
      </top>
      <bottom/>
      <diagonal style="dashed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6" fillId="0" borderId="4" xfId="0" applyFont="1" applyBorder="1"/>
    <xf numFmtId="0" fontId="0" fillId="0" borderId="7" xfId="0" applyBorder="1"/>
    <xf numFmtId="0" fontId="8" fillId="0" borderId="0" xfId="0" applyFont="1"/>
    <xf numFmtId="0" fontId="9" fillId="0" borderId="0" xfId="0" applyFont="1"/>
    <xf numFmtId="0" fontId="0" fillId="0" borderId="8" xfId="0" applyBorder="1"/>
    <xf numFmtId="0" fontId="10" fillId="0" borderId="0" xfId="0" applyFont="1"/>
    <xf numFmtId="0" fontId="5" fillId="0" borderId="7" xfId="0" applyFont="1" applyBorder="1"/>
    <xf numFmtId="0" fontId="5" fillId="0" borderId="9" xfId="0" applyFont="1" applyBorder="1"/>
    <xf numFmtId="0" fontId="0" fillId="0" borderId="10" xfId="0" applyBorder="1"/>
    <xf numFmtId="0" fontId="0" fillId="0" borderId="11" xfId="0" applyBorder="1"/>
    <xf numFmtId="0" fontId="0" fillId="2" borderId="0" xfId="0" applyFill="1"/>
    <xf numFmtId="0" fontId="0" fillId="0" borderId="6" xfId="0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3" borderId="13" xfId="0" applyFill="1" applyBorder="1"/>
    <xf numFmtId="0" fontId="0" fillId="3" borderId="14" xfId="0" applyFill="1" applyBorder="1"/>
    <xf numFmtId="0" fontId="11" fillId="0" borderId="10" xfId="0" applyFont="1" applyBorder="1"/>
    <xf numFmtId="0" fontId="0" fillId="0" borderId="17" xfId="0" applyBorder="1"/>
    <xf numFmtId="0" fontId="6" fillId="0" borderId="7" xfId="0" applyFont="1" applyBorder="1"/>
    <xf numFmtId="0" fontId="0" fillId="0" borderId="18" xfId="0" applyBorder="1"/>
    <xf numFmtId="0" fontId="0" fillId="3" borderId="19" xfId="0" applyFill="1" applyBorder="1"/>
    <xf numFmtId="0" fontId="2" fillId="0" borderId="20" xfId="0" applyFont="1" applyBorder="1" applyAlignment="1">
      <alignment horizontal="center"/>
    </xf>
    <xf numFmtId="0" fontId="0" fillId="3" borderId="21" xfId="0" applyFill="1" applyBorder="1"/>
    <xf numFmtId="0" fontId="0" fillId="0" borderId="22" xfId="0" applyBorder="1"/>
    <xf numFmtId="0" fontId="0" fillId="3" borderId="23" xfId="0" applyFill="1" applyBorder="1"/>
    <xf numFmtId="0" fontId="2" fillId="3" borderId="12" xfId="0" applyFont="1" applyFill="1" applyBorder="1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0" borderId="26" xfId="0" applyFont="1" applyBorder="1"/>
    <xf numFmtId="0" fontId="0" fillId="0" borderId="26" xfId="0" applyBorder="1"/>
    <xf numFmtId="0" fontId="8" fillId="0" borderId="0" xfId="0" applyFont="1" applyAlignment="1">
      <alignment horizontal="left"/>
    </xf>
    <xf numFmtId="0" fontId="0" fillId="0" borderId="27" xfId="0" applyBorder="1"/>
    <xf numFmtId="0" fontId="0" fillId="0" borderId="28" xfId="0" applyBorder="1"/>
    <xf numFmtId="0" fontId="3" fillId="0" borderId="29" xfId="0" applyFont="1" applyBorder="1"/>
    <xf numFmtId="0" fontId="0" fillId="0" borderId="29" xfId="0" applyBorder="1"/>
    <xf numFmtId="0" fontId="3" fillId="0" borderId="6" xfId="0" applyFont="1" applyBorder="1"/>
    <xf numFmtId="16" fontId="0" fillId="0" borderId="0" xfId="0" quotePrefix="1" applyNumberFormat="1"/>
    <xf numFmtId="0" fontId="0" fillId="0" borderId="0" xfId="0" quotePrefix="1"/>
    <xf numFmtId="0" fontId="1" fillId="0" borderId="0" xfId="0" applyFont="1"/>
    <xf numFmtId="0" fontId="6" fillId="0" borderId="6" xfId="0" applyFont="1" applyBorder="1"/>
    <xf numFmtId="0" fontId="1" fillId="0" borderId="24" xfId="0" applyFont="1" applyBorder="1"/>
    <xf numFmtId="0" fontId="8" fillId="0" borderId="6" xfId="0" applyFont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7" fillId="0" borderId="10" xfId="0" applyFont="1" applyBorder="1"/>
    <xf numFmtId="0" fontId="7" fillId="0" borderId="10" xfId="0" applyFont="1" applyBorder="1" applyAlignment="1">
      <alignment horizontal="right"/>
    </xf>
    <xf numFmtId="0" fontId="0" fillId="4" borderId="0" xfId="0" applyFill="1"/>
    <xf numFmtId="49" fontId="7" fillId="0" borderId="26" xfId="0" applyNumberFormat="1" applyFont="1" applyBorder="1" applyAlignment="1">
      <alignment horizontal="center"/>
    </xf>
    <xf numFmtId="0" fontId="12" fillId="4" borderId="0" xfId="0" applyFont="1" applyFill="1"/>
    <xf numFmtId="0" fontId="7" fillId="0" borderId="16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21" xfId="0" applyBorder="1"/>
    <xf numFmtId="0" fontId="0" fillId="0" borderId="23" xfId="0" applyBorder="1"/>
    <xf numFmtId="0" fontId="0" fillId="0" borderId="19" xfId="0" applyBorder="1"/>
    <xf numFmtId="0" fontId="2" fillId="0" borderId="12" xfId="0" applyFont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center"/>
    </xf>
    <xf numFmtId="0" fontId="1" fillId="4" borderId="0" xfId="0" applyFont="1" applyFill="1"/>
    <xf numFmtId="49" fontId="1" fillId="4" borderId="0" xfId="0" applyNumberFormat="1" applyFont="1" applyFill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36" xfId="0" applyBorder="1" applyAlignment="1">
      <alignment horizontal="right"/>
    </xf>
    <xf numFmtId="0" fontId="2" fillId="0" borderId="4" xfId="0" applyFont="1" applyBorder="1"/>
    <xf numFmtId="16" fontId="1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1" xfId="0" applyBorder="1"/>
    <xf numFmtId="0" fontId="3" fillId="0" borderId="20" xfId="0" applyFont="1" applyBorder="1"/>
    <xf numFmtId="0" fontId="0" fillId="0" borderId="9" xfId="0" applyBorder="1"/>
    <xf numFmtId="49" fontId="7" fillId="0" borderId="9" xfId="0" applyNumberFormat="1" applyFont="1" applyBorder="1" applyAlignment="1">
      <alignment horizontal="center"/>
    </xf>
    <xf numFmtId="0" fontId="6" fillId="0" borderId="22" xfId="0" applyFont="1" applyBorder="1"/>
    <xf numFmtId="0" fontId="8" fillId="0" borderId="18" xfId="0" applyFont="1" applyBorder="1"/>
    <xf numFmtId="0" fontId="8" fillId="0" borderId="40" xfId="0" applyFont="1" applyBorder="1"/>
    <xf numFmtId="0" fontId="8" fillId="0" borderId="41" xfId="0" applyFont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solid">
          <fgColor indexed="64"/>
          <bgColor indexed="1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C84CB2-0EA8-468B-AC71-296488060D7B}" name="Table1" displayName="Table1" ref="Y8:Z16" totalsRowShown="0">
  <autoFilter ref="Y8:Z16" xr:uid="{49C84CB2-0EA8-468B-AC71-296488060D7B}"/>
  <tableColumns count="2">
    <tableColumn id="1" xr3:uid="{1F19DBCC-A474-466F-9B61-DCC8E56A6777}" name="Column1" dataDxfId="3"/>
    <tableColumn id="2" xr3:uid="{E274FBA6-CB06-4DCC-8ECC-342EB67EB008}" name="Column2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FDFE-331E-4720-A800-A9631C27BF43}">
  <dimension ref="A1:B9"/>
  <sheetViews>
    <sheetView tabSelected="1" workbookViewId="0">
      <selection activeCell="B9" sqref="B9"/>
    </sheetView>
  </sheetViews>
  <sheetFormatPr defaultRowHeight="13.2" x14ac:dyDescent="0.25"/>
  <sheetData>
    <row r="1" spans="1:2" x14ac:dyDescent="0.25">
      <c r="A1" s="52"/>
    </row>
    <row r="4" spans="1:2" ht="20.399999999999999" x14ac:dyDescent="0.35">
      <c r="B4" s="14" t="s">
        <v>53</v>
      </c>
    </row>
    <row r="5" spans="1:2" ht="20.399999999999999" x14ac:dyDescent="0.35">
      <c r="B5" s="14" t="s">
        <v>51</v>
      </c>
    </row>
    <row r="6" spans="1:2" ht="20.399999999999999" x14ac:dyDescent="0.35">
      <c r="B6" s="14" t="s">
        <v>50</v>
      </c>
    </row>
    <row r="7" spans="1:2" ht="20.399999999999999" x14ac:dyDescent="0.35">
      <c r="B7" s="14" t="s">
        <v>49</v>
      </c>
    </row>
    <row r="8" spans="1:2" ht="20.399999999999999" x14ac:dyDescent="0.35">
      <c r="B8" s="14" t="s">
        <v>54</v>
      </c>
    </row>
    <row r="9" spans="1:2" ht="20.399999999999999" x14ac:dyDescent="0.35">
      <c r="B9" s="14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34"/>
  <sheetViews>
    <sheetView workbookViewId="0">
      <selection activeCell="X16" sqref="X16"/>
    </sheetView>
  </sheetViews>
  <sheetFormatPr defaultRowHeight="13.2" x14ac:dyDescent="0.25"/>
  <cols>
    <col min="1" max="1" width="1.5546875" customWidth="1"/>
    <col min="2" max="2" width="3.109375" customWidth="1"/>
    <col min="3" max="3" width="3.88671875" customWidth="1"/>
    <col min="4" max="4" width="10.44140625" customWidth="1"/>
    <col min="5" max="5" width="2.44140625" customWidth="1"/>
    <col min="6" max="6" width="3" customWidth="1"/>
    <col min="7" max="7" width="12.88671875" customWidth="1"/>
    <col min="8" max="8" width="11.109375" customWidth="1"/>
    <col min="9" max="9" width="10.109375" customWidth="1"/>
    <col min="10" max="10" width="7.6640625" customWidth="1"/>
    <col min="11" max="11" width="11.5546875" customWidth="1"/>
    <col min="12" max="12" width="2.6640625" customWidth="1"/>
    <col min="13" max="13" width="3.109375" customWidth="1"/>
    <col min="14" max="14" width="3.88671875" customWidth="1"/>
    <col min="15" max="15" width="10.44140625" customWidth="1"/>
    <col min="16" max="16" width="2.44140625" customWidth="1"/>
    <col min="17" max="17" width="3.109375" customWidth="1"/>
    <col min="18" max="18" width="12.6640625" customWidth="1"/>
    <col min="19" max="19" width="11.109375" customWidth="1"/>
    <col min="20" max="20" width="9.6640625" customWidth="1"/>
    <col min="21" max="21" width="8.5546875" customWidth="1"/>
    <col min="22" max="22" width="3.6640625" customWidth="1"/>
    <col min="23" max="24" width="3.33203125" customWidth="1"/>
    <col min="25" max="25" width="17" customWidth="1"/>
    <col min="26" max="26" width="10.5546875" customWidth="1"/>
  </cols>
  <sheetData>
    <row r="1" spans="2:28" ht="18.75" customHeight="1" thickBot="1" x14ac:dyDescent="0.4">
      <c r="E1" s="14" t="s">
        <v>12</v>
      </c>
      <c r="K1" s="37"/>
      <c r="P1" s="14" t="s">
        <v>12</v>
      </c>
    </row>
    <row r="2" spans="2:28" ht="18" thickBot="1" x14ac:dyDescent="0.35">
      <c r="E2" s="11" t="s">
        <v>9</v>
      </c>
      <c r="F2" s="29"/>
      <c r="G2" s="60" t="str">
        <f>$Z$5</f>
        <v>5-8</v>
      </c>
      <c r="H2" s="12"/>
      <c r="I2" s="56" t="s">
        <v>8</v>
      </c>
      <c r="J2" s="63" t="str">
        <f>$Z$6</f>
        <v>12.00</v>
      </c>
      <c r="K2" s="37"/>
      <c r="P2" s="11" t="s">
        <v>9</v>
      </c>
      <c r="Q2" s="29"/>
      <c r="R2" s="60" t="str">
        <f>$Z$5</f>
        <v>5-8</v>
      </c>
      <c r="S2" s="12"/>
      <c r="T2" s="56" t="s">
        <v>8</v>
      </c>
      <c r="U2" s="63" t="str">
        <f>$Z$6</f>
        <v>12.00</v>
      </c>
      <c r="Z2" s="27"/>
    </row>
    <row r="3" spans="2:28" ht="19.5" customHeight="1" thickBot="1" x14ac:dyDescent="0.35">
      <c r="E3" s="42" t="s">
        <v>11</v>
      </c>
      <c r="F3" s="43"/>
      <c r="G3" s="60" t="str">
        <f>$Z$4</f>
        <v>2</v>
      </c>
      <c r="H3" s="43"/>
      <c r="K3" s="37"/>
      <c r="P3" s="42" t="s">
        <v>11</v>
      </c>
      <c r="Q3" s="43"/>
      <c r="R3" s="60" t="str">
        <f>$Z$4</f>
        <v>2</v>
      </c>
      <c r="S3" s="43"/>
    </row>
    <row r="4" spans="2:28" ht="15" customHeight="1" thickBot="1" x14ac:dyDescent="0.35">
      <c r="B4" s="22" t="s">
        <v>28</v>
      </c>
      <c r="D4" s="50" t="s">
        <v>23</v>
      </c>
      <c r="E4" s="47"/>
      <c r="F4" s="48"/>
      <c r="G4" s="48"/>
      <c r="H4" s="48"/>
      <c r="K4" s="37"/>
      <c r="M4" s="22" t="str">
        <f>B4</f>
        <v>x</v>
      </c>
      <c r="O4" s="50" t="s">
        <v>23</v>
      </c>
      <c r="P4" s="47"/>
      <c r="Q4" s="48"/>
      <c r="R4" s="48"/>
      <c r="S4" s="48"/>
      <c r="Y4" t="s">
        <v>0</v>
      </c>
      <c r="Z4" s="82" t="s">
        <v>44</v>
      </c>
      <c r="AA4" s="5" t="s">
        <v>48</v>
      </c>
      <c r="AB4" s="5" t="s">
        <v>47</v>
      </c>
    </row>
    <row r="5" spans="2:28" ht="16.5" customHeight="1" thickBot="1" x14ac:dyDescent="0.35">
      <c r="B5" s="22"/>
      <c r="D5" s="51" t="s">
        <v>24</v>
      </c>
      <c r="E5" s="27"/>
      <c r="F5" s="27"/>
      <c r="G5" s="57" t="s">
        <v>1</v>
      </c>
      <c r="H5" s="27">
        <v>0</v>
      </c>
      <c r="I5" s="19"/>
      <c r="K5" s="37"/>
      <c r="M5" s="22">
        <f>B5</f>
        <v>0</v>
      </c>
      <c r="O5" s="51" t="s">
        <v>24</v>
      </c>
      <c r="P5" s="27"/>
      <c r="Q5" s="27"/>
      <c r="R5" s="57" t="s">
        <v>1</v>
      </c>
      <c r="S5" s="27">
        <v>0</v>
      </c>
      <c r="T5" s="19"/>
      <c r="Y5" s="52" t="s">
        <v>32</v>
      </c>
      <c r="Z5" s="82" t="s">
        <v>45</v>
      </c>
      <c r="AA5" s="87" t="s">
        <v>45</v>
      </c>
      <c r="AB5" s="88" t="s">
        <v>46</v>
      </c>
    </row>
    <row r="6" spans="2:28" ht="23.25" customHeight="1" x14ac:dyDescent="0.3">
      <c r="E6" s="27" t="s">
        <v>31</v>
      </c>
      <c r="F6" s="27"/>
      <c r="G6" s="19"/>
      <c r="H6" s="62">
        <f>VLOOKUP(H5,$Y$9:$Z$16,2,FALSE)</f>
        <v>0</v>
      </c>
      <c r="K6" s="37"/>
      <c r="P6" s="27" t="s">
        <v>31</v>
      </c>
      <c r="Q6" s="27"/>
      <c r="R6" s="19"/>
      <c r="S6" s="62">
        <f>VLOOKUP(S5,$Y$9:$Z$16,2,FALSE)</f>
        <v>0</v>
      </c>
      <c r="Y6" t="s">
        <v>27</v>
      </c>
      <c r="Z6" s="82" t="s">
        <v>46</v>
      </c>
      <c r="AA6" s="88" t="s">
        <v>34</v>
      </c>
      <c r="AB6" s="5" t="s">
        <v>33</v>
      </c>
    </row>
    <row r="7" spans="2:28" ht="14.25" customHeight="1" thickBot="1" x14ac:dyDescent="0.3">
      <c r="B7" t="s">
        <v>22</v>
      </c>
      <c r="D7" s="5" t="str">
        <f>IF(B4="x","bana",IF(B5="x","bana","'bana'"))</f>
        <v>bana</v>
      </c>
      <c r="E7" s="52"/>
      <c r="G7" s="23" t="s">
        <v>3</v>
      </c>
      <c r="H7" s="5" t="s">
        <v>7</v>
      </c>
      <c r="I7" s="5" t="s">
        <v>4</v>
      </c>
      <c r="J7" s="5"/>
      <c r="K7" s="38"/>
      <c r="M7" t="s">
        <v>22</v>
      </c>
      <c r="O7" s="5" t="str">
        <f>IF(M4="x","bana",IF(M5="x","bana","'bana'"))</f>
        <v>bana</v>
      </c>
      <c r="P7" s="52"/>
      <c r="R7" s="23" t="s">
        <v>3</v>
      </c>
      <c r="S7" s="5" t="s">
        <v>7</v>
      </c>
      <c r="T7" s="5" t="s">
        <v>4</v>
      </c>
      <c r="U7" s="5"/>
      <c r="V7" s="5"/>
      <c r="Y7" t="s">
        <v>22</v>
      </c>
      <c r="Z7" s="52" t="s">
        <v>29</v>
      </c>
    </row>
    <row r="8" spans="2:28" ht="17.25" customHeight="1" thickBot="1" x14ac:dyDescent="0.3">
      <c r="B8" s="55" t="s">
        <v>25</v>
      </c>
      <c r="C8" t="s">
        <v>14</v>
      </c>
      <c r="D8" s="5" t="str">
        <f>IF($B$4="x","5 7 8 6",IF($B$5="x","9 11 12 10","1 3 4 2" ))</f>
        <v>5 7 8 6</v>
      </c>
      <c r="E8" s="3">
        <v>1</v>
      </c>
      <c r="F8" s="39"/>
      <c r="G8" s="30"/>
      <c r="H8" s="1"/>
      <c r="I8" s="1"/>
      <c r="J8" s="5"/>
      <c r="K8" s="38"/>
      <c r="M8" s="55"/>
      <c r="O8" s="5"/>
      <c r="P8" s="3">
        <v>1</v>
      </c>
      <c r="Q8" s="39"/>
      <c r="R8" s="30"/>
      <c r="S8" s="1"/>
      <c r="T8" s="1"/>
      <c r="U8" s="5"/>
      <c r="V8" s="5"/>
      <c r="Y8" s="81" t="s">
        <v>35</v>
      </c>
      <c r="Z8" s="59" t="s">
        <v>36</v>
      </c>
    </row>
    <row r="9" spans="2:28" ht="17.25" customHeight="1" thickBot="1" x14ac:dyDescent="0.3">
      <c r="B9" s="55"/>
      <c r="D9" s="5"/>
      <c r="E9" s="2"/>
      <c r="F9" s="36"/>
      <c r="G9" s="31"/>
      <c r="H9" s="25"/>
      <c r="I9" s="6"/>
      <c r="J9" s="5"/>
      <c r="K9" s="38"/>
      <c r="M9" s="55" t="s">
        <v>25</v>
      </c>
      <c r="N9" t="s">
        <v>15</v>
      </c>
      <c r="O9" s="5" t="str">
        <f>IF($B$4="x","6 8 7  5",IF($B$5="x","10 12 11 9","2 4 3 1" ))</f>
        <v>6 8 7  5</v>
      </c>
      <c r="P9" s="2"/>
      <c r="Q9" s="36"/>
      <c r="R9" s="31"/>
      <c r="S9" s="25"/>
      <c r="T9" s="6"/>
      <c r="U9" s="5"/>
      <c r="V9" s="5"/>
      <c r="Y9" s="81" t="s">
        <v>37</v>
      </c>
      <c r="Z9" s="59">
        <v>55</v>
      </c>
    </row>
    <row r="10" spans="2:28" ht="17.25" customHeight="1" thickBot="1" x14ac:dyDescent="0.3">
      <c r="B10" s="55"/>
      <c r="D10" s="5"/>
      <c r="E10" s="3">
        <v>2</v>
      </c>
      <c r="F10" s="39"/>
      <c r="G10" s="73"/>
      <c r="H10" s="70"/>
      <c r="I10" s="1"/>
      <c r="J10" s="5"/>
      <c r="K10" s="38"/>
      <c r="M10" s="55"/>
      <c r="O10" s="5"/>
      <c r="P10" s="3">
        <v>2</v>
      </c>
      <c r="Q10" s="39"/>
      <c r="R10" s="73"/>
      <c r="S10" s="70"/>
      <c r="T10" s="1"/>
      <c r="U10" s="5"/>
      <c r="V10" s="5"/>
      <c r="Y10" s="61" t="s">
        <v>38</v>
      </c>
      <c r="Z10" s="82" t="s">
        <v>39</v>
      </c>
    </row>
    <row r="11" spans="2:28" ht="17.25" customHeight="1" thickBot="1" x14ac:dyDescent="0.3">
      <c r="B11" s="55"/>
      <c r="D11" s="5"/>
      <c r="E11" s="2"/>
      <c r="F11" s="36"/>
      <c r="G11" s="31"/>
      <c r="H11" s="25"/>
      <c r="I11" s="6"/>
      <c r="J11" s="5"/>
      <c r="K11" s="38"/>
      <c r="M11" s="55"/>
      <c r="O11" s="5"/>
      <c r="P11" s="2"/>
      <c r="Q11" s="36"/>
      <c r="R11" s="31"/>
      <c r="S11" s="25"/>
      <c r="T11" s="6"/>
      <c r="U11" s="5"/>
      <c r="V11" s="5"/>
      <c r="Y11" s="59" t="s">
        <v>40</v>
      </c>
      <c r="Z11" s="59">
        <v>24</v>
      </c>
    </row>
    <row r="12" spans="2:28" ht="17.25" customHeight="1" x14ac:dyDescent="0.25">
      <c r="E12" s="3">
        <v>3</v>
      </c>
      <c r="F12" s="39"/>
      <c r="G12" s="30"/>
      <c r="H12" s="1"/>
      <c r="I12" s="1"/>
      <c r="J12" s="5"/>
      <c r="K12" s="38"/>
      <c r="P12" s="3">
        <v>3</v>
      </c>
      <c r="Q12" s="39"/>
      <c r="R12" s="30"/>
      <c r="S12" s="1"/>
      <c r="T12" s="1"/>
      <c r="U12" s="5"/>
      <c r="V12" s="5"/>
      <c r="Y12" s="81" t="s">
        <v>41</v>
      </c>
      <c r="Z12" s="59">
        <v>43</v>
      </c>
    </row>
    <row r="13" spans="2:28" ht="17.25" customHeight="1" thickBot="1" x14ac:dyDescent="0.3">
      <c r="E13" s="2"/>
      <c r="F13" s="36"/>
      <c r="G13" s="35"/>
      <c r="H13" s="25"/>
      <c r="I13" s="6"/>
      <c r="J13" s="5"/>
      <c r="K13" s="38"/>
      <c r="P13" s="2"/>
      <c r="Q13" s="36"/>
      <c r="R13" s="35"/>
      <c r="S13" s="25"/>
      <c r="T13" s="6"/>
      <c r="U13" s="5"/>
      <c r="V13" s="5"/>
      <c r="Y13" s="81" t="s">
        <v>42</v>
      </c>
      <c r="Z13" s="59">
        <v>48</v>
      </c>
    </row>
    <row r="14" spans="2:28" ht="17.25" customHeight="1" x14ac:dyDescent="0.25">
      <c r="E14" s="3">
        <v>4</v>
      </c>
      <c r="F14" s="39"/>
      <c r="G14" s="73"/>
      <c r="H14" s="70"/>
      <c r="I14" s="1"/>
      <c r="J14" s="5"/>
      <c r="K14" s="38"/>
      <c r="P14" s="3">
        <v>4</v>
      </c>
      <c r="Q14" s="39"/>
      <c r="R14" s="73"/>
      <c r="S14" s="70"/>
      <c r="T14" s="1"/>
      <c r="U14" s="5"/>
      <c r="V14" s="5"/>
      <c r="Y14" s="81" t="s">
        <v>43</v>
      </c>
      <c r="Z14" s="59">
        <v>35</v>
      </c>
    </row>
    <row r="15" spans="2:28" ht="17.25" customHeight="1" thickBot="1" x14ac:dyDescent="0.3">
      <c r="E15" s="2"/>
      <c r="F15" s="77"/>
      <c r="G15" s="31"/>
      <c r="H15" s="25"/>
      <c r="I15" s="6"/>
      <c r="J15" s="5"/>
      <c r="K15" s="38"/>
      <c r="P15" s="2"/>
      <c r="Q15" s="77"/>
      <c r="R15" s="31"/>
      <c r="S15" s="25"/>
      <c r="T15" s="6"/>
      <c r="U15" s="5"/>
      <c r="V15" s="5"/>
      <c r="Y15" s="81">
        <v>0</v>
      </c>
      <c r="Z15" s="59"/>
    </row>
    <row r="16" spans="2:28" ht="22.5" customHeight="1" x14ac:dyDescent="0.25">
      <c r="E16" s="44" t="s">
        <v>5</v>
      </c>
      <c r="F16" s="13"/>
      <c r="G16" s="7"/>
      <c r="H16" s="28"/>
      <c r="I16" s="7"/>
      <c r="K16" s="38"/>
      <c r="P16" s="44" t="s">
        <v>5</v>
      </c>
      <c r="Q16" s="13"/>
      <c r="R16" s="7"/>
      <c r="S16" s="28"/>
      <c r="T16" s="7"/>
      <c r="Y16" s="59">
        <v>0</v>
      </c>
      <c r="Z16" s="59"/>
    </row>
    <row r="17" spans="1:23" ht="19.5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6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</row>
    <row r="18" spans="1:23" ht="19.5" customHeight="1" x14ac:dyDescent="0.25">
      <c r="K18" s="37"/>
    </row>
    <row r="19" spans="1:23" ht="19.5" customHeight="1" thickBot="1" x14ac:dyDescent="0.4">
      <c r="E19" s="14" t="s">
        <v>12</v>
      </c>
      <c r="K19" s="37"/>
      <c r="P19" s="14" t="s">
        <v>12</v>
      </c>
    </row>
    <row r="20" spans="1:23" ht="18" thickBot="1" x14ac:dyDescent="0.35">
      <c r="E20" s="11" t="s">
        <v>9</v>
      </c>
      <c r="F20" s="29"/>
      <c r="G20" s="60" t="str">
        <f>$Z$5</f>
        <v>5-8</v>
      </c>
      <c r="H20" s="12"/>
      <c r="I20" s="56" t="s">
        <v>8</v>
      </c>
      <c r="J20" s="63" t="str">
        <f>$Z$6</f>
        <v>12.00</v>
      </c>
      <c r="K20" s="37"/>
      <c r="P20" s="11" t="s">
        <v>9</v>
      </c>
      <c r="Q20" s="29"/>
      <c r="R20" s="60" t="str">
        <f>$Z$5</f>
        <v>5-8</v>
      </c>
      <c r="S20" s="12"/>
      <c r="T20" s="56" t="s">
        <v>8</v>
      </c>
      <c r="U20" s="63" t="str">
        <f>$Z$6</f>
        <v>12.00</v>
      </c>
    </row>
    <row r="21" spans="1:23" ht="21.75" customHeight="1" thickBot="1" x14ac:dyDescent="0.35">
      <c r="E21" s="42" t="s">
        <v>11</v>
      </c>
      <c r="F21" s="43"/>
      <c r="G21" s="60" t="str">
        <f>$Z$4</f>
        <v>2</v>
      </c>
      <c r="H21" s="43"/>
      <c r="K21" s="37"/>
      <c r="P21" s="42" t="s">
        <v>11</v>
      </c>
      <c r="Q21" s="43"/>
      <c r="R21" s="60" t="str">
        <f>$Z$4</f>
        <v>2</v>
      </c>
      <c r="S21" s="43"/>
    </row>
    <row r="22" spans="1:23" ht="15" customHeight="1" thickBot="1" x14ac:dyDescent="0.35">
      <c r="B22" s="22" t="str">
        <f>B4</f>
        <v>x</v>
      </c>
      <c r="D22" s="50" t="s">
        <v>23</v>
      </c>
      <c r="E22" s="47"/>
      <c r="F22" s="48"/>
      <c r="G22" s="48"/>
      <c r="H22" s="48"/>
      <c r="K22" s="37"/>
      <c r="M22" s="22" t="str">
        <f>B4</f>
        <v>x</v>
      </c>
      <c r="O22" s="50" t="s">
        <v>23</v>
      </c>
      <c r="P22" s="47"/>
      <c r="Q22" s="48"/>
      <c r="R22" s="48"/>
      <c r="S22" s="48"/>
    </row>
    <row r="23" spans="1:23" ht="16.5" customHeight="1" thickBot="1" x14ac:dyDescent="0.35">
      <c r="B23" s="22">
        <f>B5</f>
        <v>0</v>
      </c>
      <c r="D23" s="51" t="s">
        <v>24</v>
      </c>
      <c r="E23" s="27"/>
      <c r="F23" s="27"/>
      <c r="G23" s="57" t="s">
        <v>1</v>
      </c>
      <c r="H23" s="27">
        <v>0</v>
      </c>
      <c r="I23" s="19"/>
      <c r="K23" s="37"/>
      <c r="M23" s="22">
        <f>B5</f>
        <v>0</v>
      </c>
      <c r="O23" s="51" t="s">
        <v>24</v>
      </c>
      <c r="P23" s="27" t="s">
        <v>1</v>
      </c>
      <c r="Q23" s="27"/>
      <c r="R23" s="58"/>
      <c r="S23" s="27">
        <v>0</v>
      </c>
      <c r="T23" s="19"/>
    </row>
    <row r="24" spans="1:23" ht="23.25" customHeight="1" x14ac:dyDescent="0.3">
      <c r="E24" s="27" t="s">
        <v>31</v>
      </c>
      <c r="F24" s="27"/>
      <c r="G24" s="19"/>
      <c r="H24" s="62">
        <f>VLOOKUP(H23,$Y$9:$Z$16,2,FALSE)</f>
        <v>0</v>
      </c>
      <c r="K24" s="37"/>
      <c r="P24" s="27" t="s">
        <v>31</v>
      </c>
      <c r="Q24" s="27"/>
      <c r="R24" s="19"/>
      <c r="S24" s="62">
        <f>VLOOKUP(S23,$Y$9:$Z$16,2,FALSE)</f>
        <v>0</v>
      </c>
    </row>
    <row r="25" spans="1:23" ht="14.25" customHeight="1" thickBot="1" x14ac:dyDescent="0.3">
      <c r="B25" t="s">
        <v>22</v>
      </c>
      <c r="D25" s="5" t="str">
        <f>IF(B22="x","bana",IF(B23="x","bana","'bana'"))</f>
        <v>bana</v>
      </c>
      <c r="G25" s="23" t="s">
        <v>3</v>
      </c>
      <c r="H25" s="5" t="s">
        <v>7</v>
      </c>
      <c r="I25" s="5" t="s">
        <v>4</v>
      </c>
      <c r="J25" s="5"/>
      <c r="K25" s="38"/>
      <c r="M25" t="s">
        <v>22</v>
      </c>
      <c r="O25" s="5" t="str">
        <f>IF(M22="x","bana",IF(M23="x","bana","'bana'"))</f>
        <v>bana</v>
      </c>
      <c r="R25" s="23" t="s">
        <v>3</v>
      </c>
      <c r="S25" s="5" t="s">
        <v>7</v>
      </c>
      <c r="T25" s="5" t="s">
        <v>4</v>
      </c>
      <c r="U25" s="5"/>
      <c r="V25" s="5"/>
    </row>
    <row r="26" spans="1:23" ht="17.25" customHeight="1" thickBot="1" x14ac:dyDescent="0.3">
      <c r="B26" s="55"/>
      <c r="D26" s="5"/>
      <c r="E26" s="3">
        <v>1</v>
      </c>
      <c r="F26" s="39"/>
      <c r="G26" s="30"/>
      <c r="H26" s="1"/>
      <c r="I26" s="1"/>
      <c r="J26" s="5"/>
      <c r="K26" s="38"/>
      <c r="M26" s="55"/>
      <c r="O26" s="5"/>
      <c r="P26" s="3">
        <v>1</v>
      </c>
      <c r="Q26" s="39"/>
      <c r="R26" s="30"/>
      <c r="S26" s="1"/>
      <c r="T26" s="1"/>
      <c r="U26" s="5"/>
      <c r="V26" s="5"/>
    </row>
    <row r="27" spans="1:23" ht="17.25" customHeight="1" thickBot="1" x14ac:dyDescent="0.3">
      <c r="B27" s="55"/>
      <c r="D27" s="5"/>
      <c r="E27" s="2"/>
      <c r="F27" s="36"/>
      <c r="G27" s="31"/>
      <c r="H27" s="25"/>
      <c r="I27" s="6"/>
      <c r="J27" s="5"/>
      <c r="K27" s="38"/>
      <c r="M27" s="55"/>
      <c r="O27" s="5"/>
      <c r="P27" s="2"/>
      <c r="Q27" s="36"/>
      <c r="R27" s="31"/>
      <c r="S27" s="25"/>
      <c r="T27" s="6"/>
      <c r="U27" s="5"/>
      <c r="V27" s="5"/>
    </row>
    <row r="28" spans="1:23" ht="17.25" customHeight="1" thickBot="1" x14ac:dyDescent="0.3">
      <c r="B28" s="55" t="s">
        <v>25</v>
      </c>
      <c r="C28" t="s">
        <v>16</v>
      </c>
      <c r="D28" s="5" t="str">
        <f>IF($B$4="x","7 5 6 8",IF($B$5="x","11 9 10 12"," 3 1 2 4" ))</f>
        <v>7 5 6 8</v>
      </c>
      <c r="E28" s="3">
        <v>2</v>
      </c>
      <c r="F28" s="39"/>
      <c r="G28" s="73"/>
      <c r="H28" s="70"/>
      <c r="I28" s="1"/>
      <c r="J28" s="5"/>
      <c r="K28" s="38"/>
      <c r="M28" s="55"/>
      <c r="O28" s="5"/>
      <c r="P28" s="3">
        <v>2</v>
      </c>
      <c r="Q28" s="39"/>
      <c r="R28" s="73"/>
      <c r="S28" s="70"/>
      <c r="T28" s="1"/>
      <c r="U28" s="5"/>
      <c r="V28" s="5"/>
    </row>
    <row r="29" spans="1:23" ht="17.25" customHeight="1" thickBot="1" x14ac:dyDescent="0.3">
      <c r="B29" s="55"/>
      <c r="D29" s="5"/>
      <c r="E29" s="2"/>
      <c r="F29" s="36"/>
      <c r="G29" s="31"/>
      <c r="H29" s="25"/>
      <c r="I29" s="6"/>
      <c r="J29" s="5"/>
      <c r="K29" s="38"/>
      <c r="M29" s="55" t="s">
        <v>25</v>
      </c>
      <c r="N29" t="s">
        <v>17</v>
      </c>
      <c r="O29" s="5" t="str">
        <f>IF($B$4="x","8 6 5 7",IF($B$5="x","12 10 9 11 ","4 2 1 3" ))</f>
        <v>8 6 5 7</v>
      </c>
      <c r="P29" s="2"/>
      <c r="Q29" s="36"/>
      <c r="R29" s="31"/>
      <c r="S29" s="25"/>
      <c r="T29" s="6"/>
      <c r="U29" s="5"/>
      <c r="V29" s="5"/>
    </row>
    <row r="30" spans="1:23" ht="17.25" customHeight="1" x14ac:dyDescent="0.25">
      <c r="E30" s="3">
        <v>3</v>
      </c>
      <c r="F30" s="39"/>
      <c r="G30" s="30"/>
      <c r="H30" s="1"/>
      <c r="I30" s="1"/>
      <c r="J30" s="5"/>
      <c r="K30" s="38"/>
      <c r="P30" s="3">
        <v>3</v>
      </c>
      <c r="Q30" s="39"/>
      <c r="R30" s="30"/>
      <c r="S30" s="1"/>
      <c r="T30" s="1"/>
      <c r="U30" s="5"/>
      <c r="V30" s="5"/>
    </row>
    <row r="31" spans="1:23" ht="17.25" customHeight="1" thickBot="1" x14ac:dyDescent="0.3">
      <c r="E31" s="2"/>
      <c r="F31" s="36"/>
      <c r="G31" s="35"/>
      <c r="H31" s="25"/>
      <c r="I31" s="6"/>
      <c r="J31" s="5"/>
      <c r="K31" s="38"/>
      <c r="P31" s="2"/>
      <c r="Q31" s="36"/>
      <c r="R31" s="35"/>
      <c r="S31" s="25"/>
      <c r="T31" s="6"/>
      <c r="U31" s="5"/>
      <c r="V31" s="5"/>
    </row>
    <row r="32" spans="1:23" ht="17.25" customHeight="1" x14ac:dyDescent="0.25">
      <c r="E32" s="3">
        <v>4</v>
      </c>
      <c r="F32" s="39"/>
      <c r="G32" s="73"/>
      <c r="H32" s="70"/>
      <c r="I32" s="1"/>
      <c r="J32" s="5"/>
      <c r="K32" s="38"/>
      <c r="P32" s="3">
        <v>4</v>
      </c>
      <c r="Q32" s="39"/>
      <c r="R32" s="73"/>
      <c r="S32" s="70"/>
      <c r="T32" s="1"/>
      <c r="U32" s="5"/>
      <c r="V32" s="5"/>
    </row>
    <row r="33" spans="5:22" ht="16.8" customHeight="1" thickBot="1" x14ac:dyDescent="0.3">
      <c r="E33" s="2"/>
      <c r="F33" s="77"/>
      <c r="G33" s="31"/>
      <c r="H33" s="25"/>
      <c r="I33" s="6"/>
      <c r="J33" s="5"/>
      <c r="K33" s="38"/>
      <c r="P33" s="2"/>
      <c r="Q33" s="77"/>
      <c r="R33" s="31"/>
      <c r="S33" s="25"/>
      <c r="T33" s="6"/>
      <c r="U33" s="5"/>
      <c r="V33" s="5"/>
    </row>
    <row r="34" spans="5:22" ht="22.5" customHeight="1" x14ac:dyDescent="0.25">
      <c r="E34" s="44" t="s">
        <v>5</v>
      </c>
      <c r="F34" s="13"/>
      <c r="G34" s="7"/>
      <c r="H34" s="28"/>
      <c r="I34" s="7"/>
      <c r="K34" s="37"/>
      <c r="P34" s="44" t="s">
        <v>5</v>
      </c>
      <c r="Q34" s="13"/>
      <c r="R34" s="7"/>
      <c r="S34" s="28"/>
      <c r="T34" s="7"/>
    </row>
  </sheetData>
  <phoneticPr fontId="4" type="noConversion"/>
  <conditionalFormatting sqref="M4:M5 B22:B23 M22:M23">
    <cfRule type="cellIs" dxfId="1" priority="1" stopIfTrue="1" operator="equal">
      <formula>0</formula>
    </cfRule>
  </conditionalFormatting>
  <dataValidations count="3">
    <dataValidation type="list" allowBlank="1" showInputMessage="1" showErrorMessage="1" prompt="Välj spelare" sqref="S5 H23 H5 S23 Z2" xr:uid="{00000000-0002-0000-0000-000000000000}">
      <formula1>$Y$9:$Y$16</formula1>
    </dataValidation>
    <dataValidation type="list" allowBlank="1" showInputMessage="1" showErrorMessage="1" promptTitle="Välj banor" sqref="Z5" xr:uid="{ECBA5A85-FE77-4D51-B628-7B8DFF1AC68C}">
      <formula1>$AA$5:$AA$6</formula1>
    </dataValidation>
    <dataValidation type="list" allowBlank="1" showInputMessage="1" showErrorMessage="1" promptTitle="Välj tid" sqref="Z6" xr:uid="{4B625643-0E66-4F16-A157-628D7575560A}">
      <formula1>$AB$5:$AB$6</formula1>
    </dataValidation>
  </dataValidations>
  <pageMargins left="0.21" right="0.23" top="0.17" bottom="0.16" header="0.17" footer="0.16"/>
  <pageSetup paperSize="9" scale="98" orientation="landscape" horizontalDpi="0" verticalDpi="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34"/>
  <sheetViews>
    <sheetView topLeftCell="E1" workbookViewId="0">
      <selection activeCell="H23" sqref="H23"/>
    </sheetView>
  </sheetViews>
  <sheetFormatPr defaultRowHeight="13.2" x14ac:dyDescent="0.25"/>
  <cols>
    <col min="1" max="1" width="1.5546875" customWidth="1"/>
    <col min="2" max="2" width="3.109375" customWidth="1"/>
    <col min="3" max="3" width="3.88671875" customWidth="1"/>
    <col min="4" max="4" width="10.44140625" customWidth="1"/>
    <col min="5" max="5" width="2.44140625" customWidth="1"/>
    <col min="6" max="6" width="3" customWidth="1"/>
    <col min="7" max="7" width="12.33203125" customWidth="1"/>
    <col min="8" max="8" width="11.109375" customWidth="1"/>
    <col min="9" max="9" width="9.6640625" customWidth="1"/>
    <col min="10" max="10" width="7.109375" customWidth="1"/>
    <col min="11" max="11" width="12.109375" customWidth="1"/>
    <col min="12" max="12" width="1.6640625" customWidth="1"/>
    <col min="13" max="13" width="3.109375" customWidth="1"/>
    <col min="14" max="14" width="3.88671875" customWidth="1"/>
    <col min="15" max="15" width="9.88671875" customWidth="1"/>
    <col min="16" max="16" width="2.44140625" customWidth="1"/>
    <col min="17" max="17" width="3" customWidth="1"/>
    <col min="18" max="18" width="12.6640625" customWidth="1"/>
    <col min="19" max="19" width="11.109375" customWidth="1"/>
    <col min="20" max="20" width="9.6640625" customWidth="1"/>
    <col min="21" max="21" width="7.109375" customWidth="1"/>
    <col min="22" max="22" width="3.6640625" customWidth="1"/>
    <col min="23" max="23" width="0.109375" customWidth="1"/>
    <col min="24" max="24" width="9.109375" customWidth="1"/>
    <col min="25" max="25" width="19.21875" customWidth="1"/>
  </cols>
  <sheetData>
    <row r="1" spans="1:26" ht="18.75" customHeight="1" thickBot="1" x14ac:dyDescent="0.4">
      <c r="E1" s="24" t="s">
        <v>13</v>
      </c>
      <c r="K1" s="54"/>
      <c r="P1" s="24" t="s">
        <v>13</v>
      </c>
    </row>
    <row r="2" spans="1:26" ht="18" thickBot="1" x14ac:dyDescent="0.35">
      <c r="E2" s="11" t="s">
        <v>9</v>
      </c>
      <c r="F2" s="29"/>
      <c r="G2" s="60" t="str">
        <f>$Z$5</f>
        <v>5-8</v>
      </c>
      <c r="H2" s="12"/>
      <c r="I2" s="56" t="s">
        <v>8</v>
      </c>
      <c r="J2" s="63" t="str">
        <f>$Z$6</f>
        <v>12.00</v>
      </c>
      <c r="K2" s="37"/>
      <c r="P2" s="11" t="s">
        <v>9</v>
      </c>
      <c r="Q2" s="29"/>
      <c r="R2" s="60" t="str">
        <f>$Z$5</f>
        <v>5-8</v>
      </c>
      <c r="S2" s="12"/>
      <c r="T2" s="56" t="s">
        <v>8</v>
      </c>
      <c r="U2" s="63" t="str">
        <f>$Z$6</f>
        <v>12.00</v>
      </c>
    </row>
    <row r="3" spans="1:26" ht="19.5" customHeight="1" thickBot="1" x14ac:dyDescent="0.35">
      <c r="B3" s="8"/>
      <c r="C3" s="8"/>
      <c r="E3" s="42" t="s">
        <v>11</v>
      </c>
      <c r="F3" s="43"/>
      <c r="G3" s="60" t="str">
        <f>$Z$4</f>
        <v>2</v>
      </c>
      <c r="H3" s="43"/>
      <c r="K3" s="37"/>
      <c r="M3" s="8"/>
      <c r="N3" s="8"/>
      <c r="P3" s="42" t="s">
        <v>11</v>
      </c>
      <c r="Q3" s="43"/>
      <c r="R3" s="60" t="str">
        <f>$Z$4</f>
        <v>2</v>
      </c>
      <c r="S3" s="43"/>
    </row>
    <row r="4" spans="1:26" ht="15" customHeight="1" thickBot="1" x14ac:dyDescent="0.35">
      <c r="B4" s="49"/>
      <c r="C4" s="8"/>
      <c r="D4" s="50" t="s">
        <v>23</v>
      </c>
      <c r="E4" s="47"/>
      <c r="F4" s="48"/>
      <c r="G4" s="48"/>
      <c r="H4" s="48"/>
      <c r="K4" s="37"/>
      <c r="M4" s="53">
        <f>B4</f>
        <v>0</v>
      </c>
      <c r="N4" s="8"/>
      <c r="O4" s="50" t="s">
        <v>23</v>
      </c>
      <c r="P4" s="47"/>
      <c r="Q4" s="48"/>
      <c r="R4" s="48"/>
      <c r="S4" s="48"/>
      <c r="Y4" t="s">
        <v>0</v>
      </c>
      <c r="Z4" s="89" t="str">
        <f>'4 Hemma'!Z4</f>
        <v>2</v>
      </c>
    </row>
    <row r="5" spans="1:26" ht="15" customHeight="1" thickBot="1" x14ac:dyDescent="0.35">
      <c r="B5" s="53"/>
      <c r="D5" s="51" t="s">
        <v>24</v>
      </c>
      <c r="E5" s="27"/>
      <c r="F5" s="27"/>
      <c r="G5" s="57" t="s">
        <v>1</v>
      </c>
      <c r="H5" s="27" t="s">
        <v>37</v>
      </c>
      <c r="I5" s="19"/>
      <c r="K5" s="37"/>
      <c r="M5" s="53">
        <f>B5</f>
        <v>0</v>
      </c>
      <c r="O5" s="51" t="s">
        <v>24</v>
      </c>
      <c r="P5" s="27"/>
      <c r="Q5" s="27"/>
      <c r="R5" s="57" t="s">
        <v>1</v>
      </c>
      <c r="S5" s="27" t="s">
        <v>38</v>
      </c>
      <c r="T5" s="19"/>
      <c r="Y5" t="s">
        <v>26</v>
      </c>
      <c r="Z5" s="90" t="str">
        <f>'4 Hemma'!Z5</f>
        <v>5-8</v>
      </c>
    </row>
    <row r="6" spans="1:26" ht="23.25" customHeight="1" x14ac:dyDescent="0.3">
      <c r="E6" s="27" t="s">
        <v>31</v>
      </c>
      <c r="F6" s="27"/>
      <c r="G6" s="19"/>
      <c r="H6" s="62">
        <f>VLOOKUP(H5,$Y$8:$Z$15,2,FALSE)</f>
        <v>55</v>
      </c>
      <c r="K6" s="37"/>
      <c r="P6" s="27" t="s">
        <v>31</v>
      </c>
      <c r="Q6" s="27"/>
      <c r="R6" s="19"/>
      <c r="S6" s="62" t="str">
        <f>VLOOKUP(S5,$Y$8:$Z$15,2,FALSE)</f>
        <v>69</v>
      </c>
      <c r="Y6" t="s">
        <v>27</v>
      </c>
      <c r="Z6" s="91" t="str">
        <f>'4 Hemma'!Z6</f>
        <v>12.00</v>
      </c>
    </row>
    <row r="7" spans="1:26" ht="14.25" customHeight="1" thickBot="1" x14ac:dyDescent="0.3">
      <c r="A7" s="5"/>
      <c r="B7" t="s">
        <v>22</v>
      </c>
      <c r="D7" s="5" t="str">
        <f>IF(B4="x","bana",IF(B5="x","bana","'bana'"))</f>
        <v>'bana'</v>
      </c>
      <c r="G7" s="23" t="s">
        <v>3</v>
      </c>
      <c r="H7" s="5"/>
      <c r="I7" s="5" t="s">
        <v>4</v>
      </c>
      <c r="K7" s="38"/>
      <c r="L7" s="5"/>
      <c r="M7" t="s">
        <v>22</v>
      </c>
      <c r="O7" s="5" t="str">
        <f>IF(M4="x","bana",IF(M5="x","bana","'bana'"))</f>
        <v>'bana'</v>
      </c>
      <c r="R7" s="23" t="s">
        <v>3</v>
      </c>
      <c r="S7" s="5"/>
      <c r="T7" s="5" t="s">
        <v>4</v>
      </c>
      <c r="Y7" t="s">
        <v>22</v>
      </c>
      <c r="Z7" t="s">
        <v>2</v>
      </c>
    </row>
    <row r="8" spans="1:26" ht="17.25" customHeight="1" thickBot="1" x14ac:dyDescent="0.35">
      <c r="B8" s="55" t="s">
        <v>25</v>
      </c>
      <c r="C8" t="s">
        <v>18</v>
      </c>
      <c r="D8" s="5" t="str">
        <f>IF($M$4="x","5 8 6 7",IF($M$5="x","9 12 10 11","1 4 2 3" ))</f>
        <v>1 4 2 3</v>
      </c>
      <c r="E8" s="4"/>
      <c r="F8" s="41"/>
      <c r="G8" s="33"/>
      <c r="H8" s="26"/>
      <c r="I8" s="1"/>
      <c r="K8" s="38"/>
      <c r="M8" s="55"/>
      <c r="O8" s="5"/>
      <c r="P8" s="4"/>
      <c r="Q8" s="41"/>
      <c r="R8" s="33"/>
      <c r="S8" s="26"/>
      <c r="T8" s="1"/>
      <c r="Y8" s="64" t="str">
        <f>'4 Hemma'!Y9</f>
        <v>Lena Wester</v>
      </c>
      <c r="Z8" s="65">
        <f>'4 Hemma'!Z9</f>
        <v>55</v>
      </c>
    </row>
    <row r="9" spans="1:26" ht="17.25" customHeight="1" thickBot="1" x14ac:dyDescent="0.3">
      <c r="A9" s="21"/>
      <c r="B9" s="55"/>
      <c r="D9" s="5"/>
      <c r="E9" s="2">
        <v>1</v>
      </c>
      <c r="F9" s="32"/>
      <c r="G9" s="34"/>
      <c r="H9" s="6"/>
      <c r="I9" s="6"/>
      <c r="K9" s="38"/>
      <c r="L9" s="21"/>
      <c r="M9" s="55" t="s">
        <v>25</v>
      </c>
      <c r="N9" t="s">
        <v>19</v>
      </c>
      <c r="O9" s="5" t="str">
        <f>IF($M$4="x","6 7 5 8",IF($M$5="x","10 11 9 12","2 3 1 4" ))</f>
        <v>2 3 1 4</v>
      </c>
      <c r="P9" s="2">
        <v>1</v>
      </c>
      <c r="Q9" s="32"/>
      <c r="R9" s="34"/>
      <c r="S9" s="6"/>
      <c r="T9" s="6"/>
      <c r="Y9" s="66" t="str">
        <f>'4 Hemma'!Y10</f>
        <v>Marléne Isaksson</v>
      </c>
      <c r="Z9" s="85" t="str">
        <f>'4 Hemma'!Z10</f>
        <v>69</v>
      </c>
    </row>
    <row r="10" spans="1:26" ht="17.25" customHeight="1" thickBot="1" x14ac:dyDescent="0.3">
      <c r="A10" s="21"/>
      <c r="B10" s="55"/>
      <c r="D10" s="5"/>
      <c r="E10" s="3"/>
      <c r="F10" s="36"/>
      <c r="G10" s="35"/>
      <c r="H10" s="25"/>
      <c r="I10" s="1"/>
      <c r="K10" s="38"/>
      <c r="L10" s="21"/>
      <c r="M10" s="55"/>
      <c r="O10" s="5"/>
      <c r="P10" s="3"/>
      <c r="Q10" s="36"/>
      <c r="R10" s="35"/>
      <c r="S10" s="25"/>
      <c r="T10" s="1"/>
      <c r="Y10" s="66" t="str">
        <f>'4 Hemma'!Y11</f>
        <v>Lars Norén</v>
      </c>
      <c r="Z10" s="67">
        <f>'4 Hemma'!Z11</f>
        <v>24</v>
      </c>
    </row>
    <row r="11" spans="1:26" ht="17.25" customHeight="1" thickBot="1" x14ac:dyDescent="0.3">
      <c r="A11" s="21"/>
      <c r="B11" s="55"/>
      <c r="D11" s="5"/>
      <c r="E11" s="2">
        <v>2</v>
      </c>
      <c r="F11" s="76"/>
      <c r="G11" s="74"/>
      <c r="H11" s="71"/>
      <c r="I11" s="6"/>
      <c r="K11" s="38"/>
      <c r="L11" s="21"/>
      <c r="M11" s="55"/>
      <c r="O11" s="5"/>
      <c r="P11" s="2">
        <v>2</v>
      </c>
      <c r="Q11" s="76"/>
      <c r="R11" s="74"/>
      <c r="S11" s="71"/>
      <c r="T11" s="6"/>
      <c r="Y11" s="66" t="str">
        <f>'4 Hemma'!Y12</f>
        <v>Göran Johnsson</v>
      </c>
      <c r="Z11" s="67">
        <f>'4 Hemma'!Z12</f>
        <v>43</v>
      </c>
    </row>
    <row r="12" spans="1:26" ht="17.25" customHeight="1" x14ac:dyDescent="0.25">
      <c r="A12" s="21"/>
      <c r="E12" s="3"/>
      <c r="F12" s="40"/>
      <c r="G12" s="33"/>
      <c r="H12" s="26"/>
      <c r="I12" s="1"/>
      <c r="K12" s="38"/>
      <c r="L12" s="21"/>
      <c r="P12" s="3"/>
      <c r="Q12" s="40"/>
      <c r="R12" s="33"/>
      <c r="S12" s="26"/>
      <c r="T12" s="1"/>
      <c r="Y12" s="66" t="str">
        <f>'4 Hemma'!Y13</f>
        <v>Lennart Wester</v>
      </c>
      <c r="Z12" s="67">
        <f>'4 Hemma'!Z13</f>
        <v>48</v>
      </c>
    </row>
    <row r="13" spans="1:26" ht="17.25" customHeight="1" thickBot="1" x14ac:dyDescent="0.3">
      <c r="A13" s="21"/>
      <c r="E13" s="2">
        <v>3</v>
      </c>
      <c r="F13" s="32"/>
      <c r="G13" s="34"/>
      <c r="H13" s="6"/>
      <c r="I13" s="6"/>
      <c r="K13" s="38"/>
      <c r="L13" s="21"/>
      <c r="P13" s="2">
        <v>3</v>
      </c>
      <c r="Q13" s="32"/>
      <c r="R13" s="34"/>
      <c r="S13" s="6"/>
      <c r="T13" s="6"/>
      <c r="Y13" s="66" t="str">
        <f>'4 Hemma'!Y14</f>
        <v>Kay Amboldt</v>
      </c>
      <c r="Z13" s="67">
        <f>'4 Hemma'!Z14</f>
        <v>35</v>
      </c>
    </row>
    <row r="14" spans="1:26" ht="17.25" customHeight="1" x14ac:dyDescent="0.25">
      <c r="A14" s="21"/>
      <c r="E14" s="3"/>
      <c r="F14" s="36"/>
      <c r="G14" s="35"/>
      <c r="H14" s="25"/>
      <c r="I14" s="1"/>
      <c r="K14" s="38"/>
      <c r="L14" s="21"/>
      <c r="P14" s="3"/>
      <c r="Q14" s="36"/>
      <c r="R14" s="35"/>
      <c r="S14" s="25"/>
      <c r="T14" s="1"/>
      <c r="Y14" s="66">
        <f>'4 Hemma'!Y15</f>
        <v>0</v>
      </c>
      <c r="Z14" s="67">
        <f>'4 Hemma'!Z15</f>
        <v>0</v>
      </c>
    </row>
    <row r="15" spans="1:26" ht="17.25" customHeight="1" thickBot="1" x14ac:dyDescent="0.3">
      <c r="A15" s="21"/>
      <c r="E15" s="2">
        <v>4</v>
      </c>
      <c r="F15" s="32"/>
      <c r="G15" s="75"/>
      <c r="H15" s="72"/>
      <c r="I15" s="6"/>
      <c r="K15" s="38"/>
      <c r="L15" s="21"/>
      <c r="P15" s="2">
        <v>4</v>
      </c>
      <c r="Q15" s="32"/>
      <c r="R15" s="75"/>
      <c r="S15" s="72"/>
      <c r="T15" s="6"/>
      <c r="Y15" s="68">
        <f>'4 Hemma'!Y16</f>
        <v>0</v>
      </c>
      <c r="Z15" s="69">
        <f>'4 Hemma'!Z16</f>
        <v>0</v>
      </c>
    </row>
    <row r="16" spans="1:26" ht="22.5" customHeight="1" x14ac:dyDescent="0.25">
      <c r="E16" s="13" t="s">
        <v>5</v>
      </c>
      <c r="F16" s="13"/>
      <c r="G16" s="15"/>
      <c r="H16" s="28"/>
      <c r="I16" s="15"/>
      <c r="K16" s="37"/>
      <c r="P16" s="13" t="s">
        <v>5</v>
      </c>
      <c r="Q16" s="13"/>
      <c r="R16" s="15"/>
      <c r="S16" s="28"/>
      <c r="T16" s="15"/>
    </row>
    <row r="17" spans="1:24" ht="12" customHeight="1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6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</row>
    <row r="18" spans="1:24" ht="7.5" customHeight="1" x14ac:dyDescent="0.25">
      <c r="K18" s="37"/>
    </row>
    <row r="19" spans="1:24" ht="18.75" customHeight="1" thickBot="1" x14ac:dyDescent="0.4">
      <c r="E19" s="24" t="s">
        <v>13</v>
      </c>
      <c r="K19" s="37"/>
      <c r="P19" s="24" t="s">
        <v>13</v>
      </c>
    </row>
    <row r="20" spans="1:24" ht="18" thickBot="1" x14ac:dyDescent="0.35">
      <c r="E20" s="11" t="s">
        <v>9</v>
      </c>
      <c r="F20" s="29"/>
      <c r="G20" s="60" t="str">
        <f>$Z$5</f>
        <v>5-8</v>
      </c>
      <c r="H20" s="12"/>
      <c r="I20" s="56" t="s">
        <v>8</v>
      </c>
      <c r="J20" s="63" t="str">
        <f>$Z$6</f>
        <v>12.00</v>
      </c>
      <c r="K20" s="37"/>
      <c r="P20" s="11" t="s">
        <v>9</v>
      </c>
      <c r="Q20" s="29"/>
      <c r="R20" s="60" t="str">
        <f>$Z$5</f>
        <v>5-8</v>
      </c>
      <c r="S20" s="12"/>
      <c r="T20" s="56" t="s">
        <v>8</v>
      </c>
      <c r="U20" s="63" t="str">
        <f>$Z$6</f>
        <v>12.00</v>
      </c>
    </row>
    <row r="21" spans="1:24" ht="21.75" customHeight="1" thickBot="1" x14ac:dyDescent="0.35">
      <c r="B21" s="8"/>
      <c r="C21" s="8"/>
      <c r="E21" s="42" t="s">
        <v>11</v>
      </c>
      <c r="F21" s="43"/>
      <c r="G21" s="60" t="str">
        <f>$Z$4</f>
        <v>2</v>
      </c>
      <c r="H21" s="43"/>
      <c r="K21" s="37"/>
      <c r="M21" s="8"/>
      <c r="N21" s="8"/>
      <c r="P21" s="42" t="s">
        <v>11</v>
      </c>
      <c r="Q21" s="43"/>
      <c r="R21" s="60" t="str">
        <f>$Z$4</f>
        <v>2</v>
      </c>
      <c r="S21" s="43"/>
    </row>
    <row r="22" spans="1:24" ht="15" customHeight="1" thickBot="1" x14ac:dyDescent="0.35">
      <c r="B22" s="49">
        <f>B4</f>
        <v>0</v>
      </c>
      <c r="C22" s="8"/>
      <c r="D22" s="50" t="s">
        <v>23</v>
      </c>
      <c r="E22" s="47"/>
      <c r="F22" s="48"/>
      <c r="G22" s="48"/>
      <c r="H22" s="48"/>
      <c r="K22" s="37"/>
      <c r="M22" s="49">
        <f>B4</f>
        <v>0</v>
      </c>
      <c r="N22" s="8"/>
      <c r="O22" s="50" t="s">
        <v>23</v>
      </c>
      <c r="P22" s="47"/>
      <c r="Q22" s="48"/>
      <c r="R22" s="48"/>
      <c r="S22" s="48"/>
    </row>
    <row r="23" spans="1:24" ht="15" customHeight="1" thickBot="1" x14ac:dyDescent="0.35">
      <c r="B23" s="49">
        <f>B5</f>
        <v>0</v>
      </c>
      <c r="D23" s="51" t="s">
        <v>24</v>
      </c>
      <c r="E23" s="27"/>
      <c r="F23" s="27"/>
      <c r="G23" s="57" t="s">
        <v>1</v>
      </c>
      <c r="H23" s="27" t="s">
        <v>42</v>
      </c>
      <c r="I23" s="19"/>
      <c r="K23" s="37"/>
      <c r="M23" s="49">
        <f>B5</f>
        <v>0</v>
      </c>
      <c r="O23" s="51" t="s">
        <v>24</v>
      </c>
      <c r="P23" s="27"/>
      <c r="Q23" s="27"/>
      <c r="R23" s="57" t="s">
        <v>1</v>
      </c>
      <c r="S23" s="27" t="s">
        <v>41</v>
      </c>
      <c r="T23" s="19"/>
    </row>
    <row r="24" spans="1:24" ht="23.25" customHeight="1" x14ac:dyDescent="0.3">
      <c r="E24" s="27" t="s">
        <v>31</v>
      </c>
      <c r="F24" s="27"/>
      <c r="G24" s="19"/>
      <c r="H24" s="62">
        <f>VLOOKUP(H23,$Y$8:$Z$15,2,FALSE)</f>
        <v>48</v>
      </c>
      <c r="K24" s="37"/>
      <c r="P24" s="27" t="s">
        <v>31</v>
      </c>
      <c r="Q24" s="27"/>
      <c r="R24" s="19"/>
      <c r="S24" s="62">
        <f>VLOOKUP(S23,$Y$8:$Z$15,2,FALSE)</f>
        <v>43</v>
      </c>
    </row>
    <row r="25" spans="1:24" ht="14.25" customHeight="1" thickBot="1" x14ac:dyDescent="0.3">
      <c r="A25" s="5"/>
      <c r="B25" t="s">
        <v>22</v>
      </c>
      <c r="D25" s="5" t="str">
        <f>IF(B22="x","bana",IF(B23="x","bana","'bana'"))</f>
        <v>'bana'</v>
      </c>
      <c r="G25" s="23" t="s">
        <v>3</v>
      </c>
      <c r="H25" s="5"/>
      <c r="I25" s="5" t="s">
        <v>4</v>
      </c>
      <c r="K25" s="38"/>
      <c r="L25" s="5"/>
      <c r="M25" t="s">
        <v>22</v>
      </c>
      <c r="O25" s="5" t="str">
        <f>IF(M22="x","bana",IF(M23="x","bana","'bana'"))</f>
        <v>'bana'</v>
      </c>
      <c r="R25" s="23" t="s">
        <v>3</v>
      </c>
      <c r="S25" s="5"/>
      <c r="T25" s="5" t="s">
        <v>4</v>
      </c>
    </row>
    <row r="26" spans="1:24" ht="17.25" customHeight="1" thickBot="1" x14ac:dyDescent="0.35">
      <c r="B26" s="55"/>
      <c r="D26" s="5"/>
      <c r="E26" s="4"/>
      <c r="F26" s="41"/>
      <c r="G26" s="33"/>
      <c r="H26" s="26"/>
      <c r="I26" s="1"/>
      <c r="K26" s="38"/>
      <c r="M26" s="55"/>
      <c r="O26" s="5"/>
      <c r="P26" s="4"/>
      <c r="Q26" s="41"/>
      <c r="R26" s="33"/>
      <c r="S26" s="26"/>
      <c r="T26" s="1"/>
    </row>
    <row r="27" spans="1:24" ht="17.25" customHeight="1" thickBot="1" x14ac:dyDescent="0.3">
      <c r="A27" s="21"/>
      <c r="B27" s="55"/>
      <c r="D27" s="5"/>
      <c r="E27" s="2">
        <v>1</v>
      </c>
      <c r="F27" s="32"/>
      <c r="G27" s="34"/>
      <c r="H27" s="6"/>
      <c r="I27" s="6"/>
      <c r="K27" s="38"/>
      <c r="L27" s="21"/>
      <c r="M27" s="55"/>
      <c r="O27" s="5"/>
      <c r="P27" s="2">
        <v>1</v>
      </c>
      <c r="Q27" s="32"/>
      <c r="R27" s="34"/>
      <c r="S27" s="6"/>
      <c r="T27" s="6"/>
    </row>
    <row r="28" spans="1:24" ht="17.25" customHeight="1" thickBot="1" x14ac:dyDescent="0.3">
      <c r="A28" s="21"/>
      <c r="B28" s="55" t="s">
        <v>25</v>
      </c>
      <c r="C28" t="s">
        <v>20</v>
      </c>
      <c r="D28" s="5" t="str">
        <f>IF($M$4="x","7 6 8 5",IF($M$5="x","11 10 12 9","3 2 4 1" ))</f>
        <v>3 2 4 1</v>
      </c>
      <c r="E28" s="3"/>
      <c r="F28" s="36"/>
      <c r="G28" s="35"/>
      <c r="H28" s="25"/>
      <c r="I28" s="1"/>
      <c r="K28" s="38"/>
      <c r="L28" s="21"/>
      <c r="M28" s="55"/>
      <c r="O28" s="5"/>
      <c r="P28" s="3"/>
      <c r="Q28" s="36"/>
      <c r="R28" s="35"/>
      <c r="S28" s="25"/>
      <c r="T28" s="1"/>
    </row>
    <row r="29" spans="1:24" ht="17.25" customHeight="1" thickBot="1" x14ac:dyDescent="0.3">
      <c r="A29" s="21"/>
      <c r="B29" s="55"/>
      <c r="D29" s="5"/>
      <c r="E29" s="2">
        <v>2</v>
      </c>
      <c r="F29" s="76"/>
      <c r="G29" s="74"/>
      <c r="H29" s="71"/>
      <c r="I29" s="6"/>
      <c r="K29" s="38"/>
      <c r="L29" s="21"/>
      <c r="M29" s="55" t="s">
        <v>25</v>
      </c>
      <c r="N29" t="s">
        <v>21</v>
      </c>
      <c r="O29" s="5" t="str">
        <f>IF($M$4="x","8 5 7 6",IF($M$5="x","12 9 11 10","4 1 3 2" ))</f>
        <v>4 1 3 2</v>
      </c>
      <c r="P29" s="2">
        <v>2</v>
      </c>
      <c r="Q29" s="76"/>
      <c r="R29" s="74"/>
      <c r="S29" s="71"/>
      <c r="T29" s="6"/>
    </row>
    <row r="30" spans="1:24" ht="17.25" customHeight="1" x14ac:dyDescent="0.25">
      <c r="A30" s="21"/>
      <c r="E30" s="3"/>
      <c r="F30" s="40"/>
      <c r="G30" s="33"/>
      <c r="H30" s="26"/>
      <c r="I30" s="1"/>
      <c r="K30" s="38"/>
      <c r="L30" s="21"/>
      <c r="P30" s="3"/>
      <c r="Q30" s="40"/>
      <c r="R30" s="33"/>
      <c r="S30" s="26"/>
      <c r="T30" s="1"/>
    </row>
    <row r="31" spans="1:24" ht="17.25" customHeight="1" thickBot="1" x14ac:dyDescent="0.3">
      <c r="A31" s="21"/>
      <c r="E31" s="2">
        <v>3</v>
      </c>
      <c r="F31" s="32"/>
      <c r="G31" s="34"/>
      <c r="H31" s="6"/>
      <c r="I31" s="6"/>
      <c r="K31" s="38"/>
      <c r="L31" s="21"/>
      <c r="P31" s="2">
        <v>3</v>
      </c>
      <c r="Q31" s="32"/>
      <c r="R31" s="34"/>
      <c r="S31" s="6"/>
      <c r="T31" s="6"/>
    </row>
    <row r="32" spans="1:24" ht="17.25" customHeight="1" x14ac:dyDescent="0.25">
      <c r="A32" s="21"/>
      <c r="D32" s="20"/>
      <c r="E32" s="3"/>
      <c r="F32" s="36"/>
      <c r="G32" s="35"/>
      <c r="H32" s="25"/>
      <c r="I32" s="1"/>
      <c r="K32" s="38"/>
      <c r="L32" s="21"/>
      <c r="P32" s="3"/>
      <c r="Q32" s="36"/>
      <c r="R32" s="35"/>
      <c r="S32" s="25"/>
      <c r="T32" s="1"/>
    </row>
    <row r="33" spans="1:20" ht="17.399999999999999" customHeight="1" thickBot="1" x14ac:dyDescent="0.3">
      <c r="A33" s="21"/>
      <c r="D33" s="20"/>
      <c r="E33" s="2">
        <v>4</v>
      </c>
      <c r="F33" s="32"/>
      <c r="G33" s="75"/>
      <c r="H33" s="72"/>
      <c r="I33" s="6"/>
      <c r="K33" s="38"/>
      <c r="L33" s="21"/>
      <c r="P33" s="2">
        <v>4</v>
      </c>
      <c r="Q33" s="32"/>
      <c r="R33" s="75"/>
      <c r="S33" s="72"/>
      <c r="T33" s="6"/>
    </row>
    <row r="34" spans="1:20" ht="22.5" customHeight="1" x14ac:dyDescent="0.25">
      <c r="E34" s="13" t="s">
        <v>5</v>
      </c>
      <c r="F34" s="13"/>
      <c r="G34" s="15"/>
      <c r="H34" s="28"/>
      <c r="I34" s="15"/>
      <c r="K34" s="37"/>
      <c r="P34" s="13" t="s">
        <v>5</v>
      </c>
      <c r="Q34" s="13"/>
      <c r="R34" s="15"/>
      <c r="S34" s="28"/>
      <c r="T34" s="15"/>
    </row>
  </sheetData>
  <phoneticPr fontId="4" type="noConversion"/>
  <conditionalFormatting sqref="B4:B5 M4:M5 B22:B23 M22:M23">
    <cfRule type="cellIs" dxfId="0" priority="1" stopIfTrue="1" operator="equal">
      <formula>0</formula>
    </cfRule>
  </conditionalFormatting>
  <dataValidations count="1">
    <dataValidation type="list" allowBlank="1" showInputMessage="1" showErrorMessage="1" prompt="Välj spelare" sqref="S5 S23 H23 H5" xr:uid="{00000000-0002-0000-0100-000000000000}">
      <formula1>$Y$8:$Y$15</formula1>
    </dataValidation>
  </dataValidations>
  <pageMargins left="0.23" right="0.75" top="0.17" bottom="0.16" header="0.17" footer="0.16"/>
  <pageSetup paperSize="9" scale="9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N11"/>
  <sheetViews>
    <sheetView workbookViewId="0">
      <selection activeCell="D8" sqref="D8"/>
    </sheetView>
  </sheetViews>
  <sheetFormatPr defaultRowHeight="13.2" x14ac:dyDescent="0.25"/>
  <cols>
    <col min="1" max="1" width="20.77734375" customWidth="1"/>
    <col min="2" max="2" width="12.77734375" customWidth="1"/>
    <col min="3" max="3" width="5.88671875" customWidth="1"/>
    <col min="4" max="4" width="9.88671875" customWidth="1"/>
    <col min="5" max="5" width="5.5546875" customWidth="1"/>
    <col min="6" max="6" width="20.77734375" customWidth="1"/>
    <col min="7" max="7" width="12.77734375" customWidth="1"/>
    <col min="8" max="8" width="9.33203125" customWidth="1"/>
    <col min="9" max="10" width="5.5546875" customWidth="1"/>
  </cols>
  <sheetData>
    <row r="1" spans="1:14" ht="21.6" thickBot="1" x14ac:dyDescent="0.45">
      <c r="B1" s="16"/>
      <c r="C1" s="16" t="s">
        <v>30</v>
      </c>
      <c r="D1" s="16"/>
      <c r="M1" s="52"/>
      <c r="N1" s="52"/>
    </row>
    <row r="2" spans="1:14" ht="16.2" customHeight="1" x14ac:dyDescent="0.25">
      <c r="B2" s="98" t="str">
        <f>IF(B3&lt;&gt;" ","Bana","")</f>
        <v/>
      </c>
      <c r="C2" s="99"/>
      <c r="D2" s="99" t="s">
        <v>27</v>
      </c>
      <c r="E2" s="92"/>
      <c r="F2" s="97" t="str">
        <f>IF(F3&lt;&gt;"","Bana","")</f>
        <v>Bana</v>
      </c>
    </row>
    <row r="3" spans="1:14" ht="18" thickBot="1" x14ac:dyDescent="0.35">
      <c r="A3" s="80" t="str">
        <f>IF(A6&lt;&gt;0,"Hemma","")</f>
        <v/>
      </c>
      <c r="B3" s="93" t="str">
        <f>IF(B6&gt;0,'4 Hemma'!Z5," ")</f>
        <v xml:space="preserve"> </v>
      </c>
      <c r="C3" s="94"/>
      <c r="D3" s="95" t="str">
        <f>'4 Hemma'!Z6</f>
        <v>12.00</v>
      </c>
      <c r="E3" s="94"/>
      <c r="F3" s="96" t="str">
        <f>IF(F6&gt;0,'4 Hemma'!Z5," ")</f>
        <v>5-8</v>
      </c>
      <c r="G3" s="80" t="str">
        <f>IF(F6&lt;&gt;0,"Borta","")</f>
        <v>Borta</v>
      </c>
    </row>
    <row r="4" spans="1:14" ht="25.5" customHeight="1" thickBot="1" x14ac:dyDescent="0.35">
      <c r="A4" s="18" t="s">
        <v>6</v>
      </c>
      <c r="B4" s="84" t="str">
        <f>IF(A6&gt;0,'4 Hemma'!G3," ")</f>
        <v xml:space="preserve"> </v>
      </c>
      <c r="D4" s="9"/>
      <c r="E4" s="9"/>
      <c r="F4" s="17" t="s">
        <v>6</v>
      </c>
      <c r="G4" s="83" t="str">
        <f>IF(F6&gt;0,'4 Hemma'!G3," ")</f>
        <v>2</v>
      </c>
      <c r="I4" s="9"/>
      <c r="J4" s="9"/>
    </row>
    <row r="5" spans="1:14" ht="25.5" customHeight="1" thickBot="1" x14ac:dyDescent="0.35">
      <c r="A5" s="10" t="s">
        <v>10</v>
      </c>
      <c r="B5" s="78" t="s">
        <v>29</v>
      </c>
      <c r="F5" s="10" t="s">
        <v>10</v>
      </c>
      <c r="G5" s="78" t="s">
        <v>29</v>
      </c>
    </row>
    <row r="6" spans="1:14" ht="24.75" customHeight="1" thickBot="1" x14ac:dyDescent="0.3">
      <c r="A6" s="86">
        <f>'4 Hemma'!H5</f>
        <v>0</v>
      </c>
      <c r="B6" s="79">
        <f>'4 Hemma'!H6</f>
        <v>0</v>
      </c>
      <c r="F6" s="86" t="str">
        <f>'4 Borta'!H5</f>
        <v>Lena Wester</v>
      </c>
      <c r="G6" s="79">
        <f>'4 Borta'!H6</f>
        <v>55</v>
      </c>
    </row>
    <row r="7" spans="1:14" ht="24.75" customHeight="1" thickBot="1" x14ac:dyDescent="0.3">
      <c r="A7" s="86">
        <f>'4 Hemma'!S5</f>
        <v>0</v>
      </c>
      <c r="B7" s="79">
        <f>'4 Hemma'!S6</f>
        <v>0</v>
      </c>
      <c r="F7" s="86" t="str">
        <f>'4 Borta'!S5</f>
        <v>Marléne Isaksson</v>
      </c>
      <c r="G7" s="79" t="str">
        <f>'4 Borta'!S6</f>
        <v>69</v>
      </c>
    </row>
    <row r="8" spans="1:14" ht="24.75" customHeight="1" thickBot="1" x14ac:dyDescent="0.3">
      <c r="A8" s="86">
        <f>'4 Hemma'!H23</f>
        <v>0</v>
      </c>
      <c r="B8" s="79">
        <f>'4 Hemma'!H24</f>
        <v>0</v>
      </c>
      <c r="F8" s="86" t="str">
        <f>'4 Borta'!H23</f>
        <v>Lennart Wester</v>
      </c>
      <c r="G8" s="79">
        <f>'4 Borta'!H24</f>
        <v>48</v>
      </c>
    </row>
    <row r="9" spans="1:14" ht="24.75" customHeight="1" thickBot="1" x14ac:dyDescent="0.3">
      <c r="A9" s="86">
        <f>'4 Hemma'!S23</f>
        <v>0</v>
      </c>
      <c r="B9" s="79">
        <f>'4 Hemma'!S24</f>
        <v>0</v>
      </c>
      <c r="F9" s="86" t="str">
        <f>'4 Borta'!S23</f>
        <v>Göran Johnsson</v>
      </c>
      <c r="G9" s="79">
        <f>'4 Borta'!S24</f>
        <v>43</v>
      </c>
    </row>
    <row r="10" spans="1:14" ht="25.5" customHeight="1" x14ac:dyDescent="0.25">
      <c r="B10" s="5"/>
      <c r="G10" s="5"/>
    </row>
    <row r="11" spans="1:14" ht="15" customHeight="1" x14ac:dyDescent="0.25">
      <c r="B11" s="5"/>
      <c r="G11" s="5"/>
    </row>
  </sheetData>
  <phoneticPr fontId="4" type="noConversion"/>
  <pageMargins left="0.62992125984251968" right="0.23622047244094491" top="0.11811023622047245" bottom="0.11811023622047245" header="0.15748031496062992" footer="0.1574803149606299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+ H U o W a R B c H G k A A A A 9 g A A A B I A H A B D b 2 5 m a W c v U G F j a 2 F n Z S 5 4 b W w g o h g A K K A U A A A A A A A A A A A A A A A A A A A A A A A A A A A A h Y 8 x D o I w G I W v Q r r T l r I Q 8 l M G 4 y a J C Y l x b U q F R i i G F s r d H D y S V x C j q J v j + 9 4 3 v H e / 3 i C f u z a Y 1 G B 1 b z I U Y Y o C Z W R f a V N n a H S n M E E 5 h 7 2 Q Z 1 G r Y J G N T W d b Z a h x 7 p I S 4 r 3 H P s b 9 U B N G a U S O x a 6 U j e o E + s j 6 v x x q Y 5 0 w U i E O h 9 c Y z n A U M x y z B F M g K 4 R C m 6 / A l r 3 P 9 g f C Z m z d O C h u p 7 D c A l k j k P c H / g B Q S w M E F A A C A A g A + H U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h 1 K F k o i k e 4 D g A A A B E A A A A T A B w A R m 9 y b X V s Y X M v U 2 V j d G l v b j E u b S C i G A A o o B Q A A A A A A A A A A A A A A A A A A A A A A A A A A A A r T k 0 u y c z P U w i G 0 I b W A F B L A Q I t A B Q A A g A I A P h 1 K F m k Q X B x p A A A A P Y A A A A S A A A A A A A A A A A A A A A A A A A A A A B D b 2 5 m a W c v U G F j a 2 F n Z S 5 4 b W x Q S w E C L Q A U A A I A C A D 4 d S h Z D 8 r p q 6 Q A A A D p A A A A E w A A A A A A A A A A A A A A A A D w A A A A W 0 N v b n R l b n R f V H l w Z X N d L n h t b F B L A Q I t A B Q A A g A I A P h 1 K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O r D 2 5 o U + 5 T a e L h Q W h 9 e 7 X A A A A A A I A A A A A A B B m A A A A A Q A A I A A A A H F o V D S z x 3 0 D 7 R J K g z a c z W 7 V m C K C E d z n e L 8 M r E I 3 U g D a A A A A A A 6 A A A A A A g A A I A A A A J 6 e s i k q o I E P c v C f o F 8 H x U Y q 3 6 O i D / N c 6 T w o g l B 5 F Q U 3 U A A A A E c l b u 0 m G 9 y t 9 3 6 2 5 w D Y e L R 3 f L R z 2 k k h w a + N 2 S T F X H x 6 9 8 p 2 z + P B 1 / G 1 A 4 c k T J W Y J K u i o z f v R j 2 4 H u U 5 Q n Y 8 Q q / l 3 H Z j T g c g z Y s F t Q E 0 6 N 3 2 Q A A A A A d 1 U q X Y c + m H r E F c r B w I F 1 M z n / T I j J k n D k i S I C Y B S K 1 c G t + 5 V m t 7 + y u D T / p x R B 1 Q 9 D 7 W Q y 8 X r I P s V m t N J Z 5 / H P s = < / D a t a M a s h u p > 
</file>

<file path=customXml/itemProps1.xml><?xml version="1.0" encoding="utf-8"?>
<ds:datastoreItem xmlns:ds="http://schemas.openxmlformats.org/officeDocument/2006/customXml" ds:itemID="{93300C02-CD92-4DDA-BC6E-57579771782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Beskrivning</vt:lpstr>
      <vt:lpstr>4 Hemma</vt:lpstr>
      <vt:lpstr>4 Borta</vt:lpstr>
      <vt:lpstr>Total</vt:lpstr>
      <vt:lpstr>'4 Borta'!Print_Area</vt:lpstr>
      <vt:lpstr>'4 Hemma'!Print_Area</vt:lpstr>
      <vt:lpstr>Total!Print_Area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Lars</cp:lastModifiedBy>
  <cp:lastPrinted>2024-09-08T14:04:29Z</cp:lastPrinted>
  <dcterms:created xsi:type="dcterms:W3CDTF">2018-12-08T23:02:48Z</dcterms:created>
  <dcterms:modified xsi:type="dcterms:W3CDTF">2024-09-08T14:48:03Z</dcterms:modified>
</cp:coreProperties>
</file>